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3635" activeTab="2" xr2:uid="{00000000-000D-0000-FFFF-FFFF00000000}"/>
  </bookViews>
  <sheets>
    <sheet name="Customer Aquision Cost" sheetId="4" r:id="rId1"/>
    <sheet name="Customer Lifetime Value" sheetId="3" r:id="rId2"/>
    <sheet name="Customer Profitability" sheetId="2" r:id="rId3"/>
  </sheets>
  <calcPr calcId="171027"/>
</workbook>
</file>

<file path=xl/calcChain.xml><?xml version="1.0" encoding="utf-8"?>
<calcChain xmlns="http://schemas.openxmlformats.org/spreadsheetml/2006/main">
  <c r="F11" i="3" l="1"/>
  <c r="F5" i="3"/>
  <c r="C21" i="3"/>
  <c r="C11" i="3"/>
  <c r="C5" i="3"/>
  <c r="C11" i="4"/>
  <c r="C5" i="4"/>
  <c r="F26" i="2" l="1"/>
  <c r="E35" i="2" l="1"/>
  <c r="D35" i="2"/>
  <c r="C35" i="2"/>
  <c r="E34" i="2"/>
  <c r="D34" i="2"/>
  <c r="C34" i="2"/>
  <c r="E33" i="2"/>
  <c r="D33" i="2"/>
  <c r="C33" i="2"/>
  <c r="E29" i="2"/>
  <c r="D29" i="2"/>
  <c r="C29" i="2"/>
  <c r="F28" i="2"/>
  <c r="F27" i="2"/>
  <c r="E21" i="2"/>
  <c r="E22" i="2" s="1"/>
  <c r="D21" i="2"/>
  <c r="D22" i="2" s="1"/>
  <c r="C21" i="2"/>
  <c r="C22" i="2" s="1"/>
  <c r="F20" i="2"/>
  <c r="F19" i="2"/>
  <c r="F15" i="2"/>
  <c r="E16" i="2" s="1"/>
  <c r="E12" i="2"/>
  <c r="E36" i="2" s="1"/>
  <c r="D12" i="2"/>
  <c r="D36" i="2" s="1"/>
  <c r="C12" i="2"/>
  <c r="C36" i="2" s="1"/>
  <c r="F11" i="2"/>
  <c r="F10" i="2"/>
  <c r="F9" i="2"/>
  <c r="D30" i="2" l="1"/>
  <c r="D37" i="2" s="1"/>
  <c r="E30" i="2"/>
  <c r="E37" i="2" s="1"/>
  <c r="F21" i="2"/>
  <c r="F22" i="2" s="1"/>
  <c r="F12" i="2"/>
  <c r="F29" i="2"/>
  <c r="C16" i="2"/>
  <c r="D16" i="2"/>
  <c r="F16" i="2" s="1"/>
  <c r="C30" i="2"/>
  <c r="F30" i="2" l="1"/>
  <c r="C37" i="2"/>
  <c r="E23" i="2"/>
  <c r="D23" i="2"/>
  <c r="C23" i="2"/>
  <c r="F23" i="2" l="1"/>
  <c r="E31" i="2"/>
  <c r="D31" i="2"/>
  <c r="C31" i="2"/>
  <c r="F31" i="2" l="1"/>
</calcChain>
</file>

<file path=xl/sharedStrings.xml><?xml version="1.0" encoding="utf-8"?>
<sst xmlns="http://schemas.openxmlformats.org/spreadsheetml/2006/main" count="68" uniqueCount="50">
  <si>
    <t>Gray cells will be calculated for you. You do not need to enter anything into them.</t>
  </si>
  <si>
    <t>Overall</t>
  </si>
  <si>
    <t>Customer Activity:</t>
  </si>
  <si>
    <t>Number of active customers—End of period</t>
  </si>
  <si>
    <t>Profitability Analysis:</t>
  </si>
  <si>
    <t>Weighting</t>
  </si>
  <si>
    <t>Cost of sales:</t>
  </si>
  <si>
    <t>Total cost of sales</t>
  </si>
  <si>
    <t>Gross margin</t>
  </si>
  <si>
    <t>Other costs:</t>
  </si>
  <si>
    <t>Total other customer costs</t>
  </si>
  <si>
    <t>Customer profit by segment</t>
  </si>
  <si>
    <t>Summary Metrics:</t>
  </si>
  <si>
    <t>Average cost per acquired customer</t>
  </si>
  <si>
    <t>Average cost per terminated customer</t>
  </si>
  <si>
    <t>Average marketing cost per active customer</t>
  </si>
  <si>
    <t>Average profit (loss) per customer</t>
  </si>
  <si>
    <t>Trend</t>
  </si>
  <si>
    <t>Service</t>
  </si>
  <si>
    <t>Parts</t>
  </si>
  <si>
    <t>Wholegoods</t>
  </si>
  <si>
    <t>Number of active customers (Last day of 2016)</t>
  </si>
  <si>
    <t>Number of customers added (All of 2017)</t>
  </si>
  <si>
    <t>Number of customers lost (Customers who didn't do repeat business)</t>
  </si>
  <si>
    <t>Gross (Before Taxes) Revenue per department</t>
  </si>
  <si>
    <t>Employee and Operating Expense</t>
  </si>
  <si>
    <t xml:space="preserve">Other direct customer costs </t>
  </si>
  <si>
    <t>Customer marketing ( How much you spend per department)</t>
  </si>
  <si>
    <t>Customer termination (Anything it costs to let a customer go)</t>
  </si>
  <si>
    <t xml:space="preserve">Customer acquisition </t>
  </si>
  <si>
    <t>Average Order Value</t>
  </si>
  <si>
    <t xml:space="preserve">Total Revenue ( 365 days) </t>
  </si>
  <si>
    <t>Purchase Frequency</t>
  </si>
  <si>
    <t>Customer Value</t>
  </si>
  <si>
    <t xml:space="preserve">Lifetime Customer Value </t>
  </si>
  <si>
    <t>Customer Aquision Cost</t>
  </si>
  <si>
    <t>Customer Profitability by Department</t>
  </si>
  <si>
    <t>New Customers</t>
  </si>
  <si>
    <t>Marketing Cost</t>
  </si>
  <si>
    <t>Current Customers</t>
  </si>
  <si>
    <t xml:space="preserve">Marketing for Current Customers </t>
  </si>
  <si>
    <t xml:space="preserve">Customer Retention Cost </t>
  </si>
  <si>
    <t>Customer Aquision</t>
  </si>
  <si>
    <t xml:space="preserve">Customer Retention </t>
  </si>
  <si>
    <t>.</t>
  </si>
  <si>
    <t xml:space="preserve">Number of Orders (365 days) </t>
  </si>
  <si>
    <t xml:space="preserve">Number of Orders (365 days)  </t>
  </si>
  <si>
    <t>Number of Unique Customers (365 days)</t>
  </si>
  <si>
    <t xml:space="preserve">Customer Value </t>
  </si>
  <si>
    <t>Stores average Lifespan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</si>
</sst>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m/d/yy"/>
    <numFmt numFmtId="165" formatCode="0_);[Red]\(0\)"/>
    <numFmt numFmtId="170" formatCode="&quot;$&quot;#,##0.00"/>
  </numFmts>
  <fonts count="17" x14ac:knownFonts="1">
    <font>
      <sz val="10"/>
      <color theme="1" tint="0.24994659260841701"/>
      <name val="Sylfaen"/>
      <family val="2"/>
      <scheme val="minor"/>
    </font>
    <font>
      <sz val="10"/>
      <color theme="1"/>
      <name val="Sylfaen"/>
      <family val="1"/>
      <scheme val="minor"/>
    </font>
    <font>
      <b/>
      <sz val="10"/>
      <color theme="1"/>
      <name val="Sylfaen"/>
      <family val="1"/>
      <scheme val="minor"/>
    </font>
    <font>
      <b/>
      <sz val="14"/>
      <color theme="1"/>
      <name val="Sylfaen"/>
      <family val="1"/>
      <scheme val="minor"/>
    </font>
    <font>
      <i/>
      <sz val="10"/>
      <color theme="1"/>
      <name val="Sylfaen"/>
      <family val="1"/>
      <scheme val="minor"/>
    </font>
    <font>
      <sz val="12"/>
      <color theme="1"/>
      <name val="Sylfaen"/>
      <family val="1"/>
      <scheme val="minor"/>
    </font>
    <font>
      <i/>
      <sz val="8"/>
      <color theme="1" tint="0.34998626667073579"/>
      <name val="Sylfaen"/>
      <family val="2"/>
      <scheme val="minor"/>
    </font>
    <font>
      <sz val="10"/>
      <color theme="1"/>
      <name val="Sylfaen"/>
      <family val="2"/>
      <scheme val="minor"/>
    </font>
    <font>
      <sz val="10"/>
      <color theme="0" tint="-4.9989318521683403E-2"/>
      <name val="Sylfaen"/>
      <family val="2"/>
      <scheme val="minor"/>
    </font>
    <font>
      <sz val="24"/>
      <color theme="1" tint="0.24994659260841701"/>
      <name val="Sylfaen"/>
      <family val="2"/>
      <scheme val="major"/>
    </font>
    <font>
      <sz val="20"/>
      <color theme="1" tint="0.24994659260841701"/>
      <name val="Sylfaen"/>
      <family val="2"/>
      <scheme val="major"/>
    </font>
    <font>
      <sz val="14"/>
      <color theme="1" tint="0.24994659260841701"/>
      <name val="Sylfaen"/>
      <family val="2"/>
      <scheme val="major"/>
    </font>
    <font>
      <b/>
      <sz val="10"/>
      <color theme="0" tint="-4.9989318521683403E-2"/>
      <name val="Sylfaen"/>
      <family val="2"/>
      <scheme val="major"/>
    </font>
    <font>
      <b/>
      <sz val="10"/>
      <color theme="1" tint="0.24994659260841701"/>
      <name val="Sylfaen"/>
      <family val="2"/>
      <scheme val="minor"/>
    </font>
    <font>
      <b/>
      <sz val="10"/>
      <color theme="1" tint="0.24994659260841701"/>
      <name val="Sylfaen"/>
      <family val="1"/>
      <scheme val="minor"/>
    </font>
    <font>
      <sz val="10"/>
      <color theme="5" tint="-0.249977111117893"/>
      <name val="Sylfaen"/>
      <family val="1"/>
      <scheme val="minor"/>
    </font>
    <font>
      <sz val="10"/>
      <color theme="5" tint="-0.249977111117893"/>
      <name val="Sylfaen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Protection="0">
      <alignment horizontal="left" vertical="center"/>
    </xf>
    <xf numFmtId="0" fontId="10" fillId="2" borderId="0" applyNumberFormat="0" applyProtection="0">
      <alignment horizontal="left" vertical="center"/>
    </xf>
    <xf numFmtId="0" fontId="11" fillId="0" borderId="0" applyNumberFormat="0" applyFill="0" applyProtection="0">
      <alignment horizontal="left" vertical="center"/>
    </xf>
    <xf numFmtId="0" fontId="12" fillId="3" borderId="0" applyNumberForma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0" fontId="1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5" fillId="0" borderId="0" xfId="0" applyNumberFormat="1" applyFont="1" applyAlignment="1"/>
    <xf numFmtId="0" fontId="11" fillId="0" borderId="0" xfId="3">
      <alignment horizontal="left" vertical="center"/>
    </xf>
    <xf numFmtId="0" fontId="6" fillId="0" borderId="0" xfId="0" applyNumberFormat="1" applyFont="1" applyAlignment="1"/>
    <xf numFmtId="0" fontId="1" fillId="0" borderId="0" xfId="0" applyNumberFormat="1" applyFont="1" applyBorder="1" applyAlignment="1">
      <alignment horizontal="left" indent="1"/>
    </xf>
    <xf numFmtId="6" fontId="4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6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indent="1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/>
    <xf numFmtId="0" fontId="9" fillId="0" borderId="0" xfId="1" applyNumberFormat="1">
      <alignment horizontal="left" vertical="center"/>
    </xf>
    <xf numFmtId="0" fontId="10" fillId="2" borderId="0" xfId="2" applyNumberFormat="1">
      <alignment horizontal="left" vertical="center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/>
    <xf numFmtId="0" fontId="12" fillId="3" borderId="0" xfId="4" applyNumberFormat="1">
      <alignment vertical="center"/>
    </xf>
    <xf numFmtId="6" fontId="12" fillId="3" borderId="0" xfId="4" applyNumberFormat="1">
      <alignment vertical="center"/>
    </xf>
    <xf numFmtId="8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8" fillId="3" borderId="0" xfId="0" applyNumberFormat="1" applyFont="1" applyFill="1" applyBorder="1" applyAlignment="1">
      <alignment horizontal="center"/>
    </xf>
    <xf numFmtId="14" fontId="11" fillId="0" borderId="0" xfId="3" applyNumberFormat="1" applyAlignment="1">
      <alignment horizontal="left" vertical="center"/>
    </xf>
    <xf numFmtId="165" fontId="7" fillId="4" borderId="1" xfId="0" applyNumberFormat="1" applyFont="1" applyFill="1" applyBorder="1" applyAlignment="1">
      <alignment horizontal="right"/>
    </xf>
    <xf numFmtId="9" fontId="7" fillId="4" borderId="1" xfId="0" applyNumberFormat="1" applyFont="1" applyFill="1" applyBorder="1" applyAlignment="1">
      <alignment horizontal="right"/>
    </xf>
    <xf numFmtId="8" fontId="7" fillId="4" borderId="1" xfId="0" applyNumberFormat="1" applyFont="1" applyFill="1" applyBorder="1" applyAlignment="1">
      <alignment horizontal="right"/>
    </xf>
    <xf numFmtId="0" fontId="13" fillId="0" borderId="0" xfId="0" applyFont="1"/>
    <xf numFmtId="170" fontId="13" fillId="0" borderId="0" xfId="0" applyNumberFormat="1" applyFont="1"/>
    <xf numFmtId="170" fontId="0" fillId="0" borderId="0" xfId="0" applyNumberFormat="1"/>
    <xf numFmtId="170" fontId="14" fillId="0" borderId="0" xfId="0" applyNumberFormat="1" applyFont="1"/>
    <xf numFmtId="0" fontId="0" fillId="0" borderId="2" xfId="0" applyBorder="1"/>
    <xf numFmtId="170" fontId="0" fillId="0" borderId="2" xfId="0" applyNumberFormat="1" applyBorder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Border="1"/>
    <xf numFmtId="0" fontId="0" fillId="0" borderId="0" xfId="0" applyNumberFormat="1" applyBorder="1"/>
    <xf numFmtId="0" fontId="15" fillId="0" borderId="0" xfId="0" applyFont="1"/>
    <xf numFmtId="0" fontId="14" fillId="0" borderId="3" xfId="0" applyFont="1" applyBorder="1"/>
    <xf numFmtId="0" fontId="14" fillId="0" borderId="0" xfId="0" applyFont="1" applyBorder="1"/>
    <xf numFmtId="170" fontId="14" fillId="0" borderId="3" xfId="0" applyNumberFormat="1" applyFont="1" applyBorder="1"/>
    <xf numFmtId="0" fontId="14" fillId="0" borderId="0" xfId="0" applyFont="1"/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Summary Metrics per Customer Segment</a:t>
            </a:r>
          </a:p>
        </c:rich>
      </c:tx>
      <c:layout>
        <c:manualLayout>
          <c:xMode val="edge"/>
          <c:yMode val="edge"/>
          <c:x val="0.117547682651485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'Customer Profitability'!$B$34</c:f>
              <c:strCache>
                <c:ptCount val="1"/>
                <c:pt idx="0">
                  <c:v>Average cost per acquired customer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'Customer Profitability'!$C$33:$E$33</c:f>
              <c:strCache>
                <c:ptCount val="3"/>
                <c:pt idx="0">
                  <c:v>Service</c:v>
                </c:pt>
                <c:pt idx="1">
                  <c:v>Parts</c:v>
                </c:pt>
                <c:pt idx="2">
                  <c:v>Wholegoods</c:v>
                </c:pt>
              </c:strCache>
            </c:strRef>
          </c:cat>
          <c:val>
            <c:numRef>
              <c:f>'Customer Profitability'!$C$34:$E$34</c:f>
              <c:numCache>
                <c:formatCode>"$"#,##0.00_);[Red]\("$"#,##0.00\)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C-4B4F-9342-4D3B2A275AB2}"/>
            </c:ext>
          </c:extLst>
        </c:ser>
        <c:ser>
          <c:idx val="1"/>
          <c:order val="1"/>
          <c:tx>
            <c:strRef>
              <c:f>'Customer Profitability'!$B$35</c:f>
              <c:strCache>
                <c:ptCount val="1"/>
                <c:pt idx="0">
                  <c:v>Average cost per terminated customer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'Customer Profitability'!$C$33:$E$33</c:f>
              <c:strCache>
                <c:ptCount val="3"/>
                <c:pt idx="0">
                  <c:v>Service</c:v>
                </c:pt>
                <c:pt idx="1">
                  <c:v>Parts</c:v>
                </c:pt>
                <c:pt idx="2">
                  <c:v>Wholegoods</c:v>
                </c:pt>
              </c:strCache>
            </c:strRef>
          </c:cat>
          <c:val>
            <c:numRef>
              <c:f>'Customer Profitability'!$C$35:$E$35</c:f>
              <c:numCache>
                <c:formatCode>"$"#,##0.00_);[Red]\("$"#,##0.00\)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C-4B4F-9342-4D3B2A275AB2}"/>
            </c:ext>
          </c:extLst>
        </c:ser>
        <c:ser>
          <c:idx val="2"/>
          <c:order val="2"/>
          <c:tx>
            <c:strRef>
              <c:f>'Customer Profitability'!$B$36</c:f>
              <c:strCache>
                <c:ptCount val="1"/>
                <c:pt idx="0">
                  <c:v>Average marketing cost per active customer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'Customer Profitability'!$C$33:$E$33</c:f>
              <c:strCache>
                <c:ptCount val="3"/>
                <c:pt idx="0">
                  <c:v>Service</c:v>
                </c:pt>
                <c:pt idx="1">
                  <c:v>Parts</c:v>
                </c:pt>
                <c:pt idx="2">
                  <c:v>Wholegoods</c:v>
                </c:pt>
              </c:strCache>
            </c:strRef>
          </c:cat>
          <c:val>
            <c:numRef>
              <c:f>'Customer Profitability'!$C$36:$E$36</c:f>
              <c:numCache>
                <c:formatCode>"$"#,##0.00_);[Red]\("$"#,##0.00\)</c:formatCode>
                <c:ptCount val="3"/>
                <c:pt idx="0">
                  <c:v>19.065776930409914</c:v>
                </c:pt>
                <c:pt idx="1">
                  <c:v>56.390977443609025</c:v>
                </c:pt>
                <c:pt idx="2">
                  <c:v>64.724919093851128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C-4B4F-9342-4D3B2A275AB2}"/>
            </c:ext>
          </c:extLst>
        </c:ser>
        <c:ser>
          <c:idx val="3"/>
          <c:order val="3"/>
          <c:tx>
            <c:strRef>
              <c:f>'Customer Profitability'!$B$37</c:f>
              <c:strCache>
                <c:ptCount val="1"/>
                <c:pt idx="0">
                  <c:v>Average profit (loss) per customer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'Customer Profitability'!$C$33:$E$33</c:f>
              <c:strCache>
                <c:ptCount val="3"/>
                <c:pt idx="0">
                  <c:v>Service</c:v>
                </c:pt>
                <c:pt idx="1">
                  <c:v>Parts</c:v>
                </c:pt>
                <c:pt idx="2">
                  <c:v>Wholegoods</c:v>
                </c:pt>
              </c:strCache>
            </c:strRef>
          </c:cat>
          <c:val>
            <c:numRef>
              <c:f>'Customer Profitability'!$C$37:$E$37</c:f>
              <c:numCache>
                <c:formatCode>"$"#,##0.00_);[Red]\("$"#,##0.00\)</c:formatCode>
                <c:ptCount val="3"/>
                <c:pt idx="0">
                  <c:v>409.91420400381315</c:v>
                </c:pt>
                <c:pt idx="1">
                  <c:v>620.30075187969919</c:v>
                </c:pt>
                <c:pt idx="2">
                  <c:v>663.43040453074434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C-4B4F-9342-4D3B2A275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63231984"/>
        <c:axId val="362925800"/>
      </c:barChart>
      <c:catAx>
        <c:axId val="363231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Segment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25800"/>
        <c:crossesAt val="-200000"/>
        <c:auto val="1"/>
        <c:lblAlgn val="ctr"/>
        <c:lblOffset val="100"/>
        <c:noMultiLvlLbl val="0"/>
      </c:catAx>
      <c:valAx>
        <c:axId val="36292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3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6</xdr:col>
      <xdr:colOff>0</xdr:colOff>
      <xdr:row>53</xdr:row>
      <xdr:rowOff>152400</xdr:rowOff>
    </xdr:to>
    <xdr:graphicFrame macro="">
      <xdr:nvGraphicFramePr>
        <xdr:cNvPr id="4" name="Chart 3" descr="Summary metrics per customer segment.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237524-226F-44CD-B3DD-A4AE4C8AADC0}" name="Table1" displayName="Table1" ref="B2:C5" totalsRowShown="0">
  <autoFilter ref="B2:C5" xr:uid="{39C87F74-C244-4378-A32A-72B5A1724D1D}">
    <filterColumn colId="0" hiddenButton="1"/>
    <filterColumn colId="1" hiddenButton="1"/>
  </autoFilter>
  <tableColumns count="2">
    <tableColumn id="1" xr3:uid="{67782E3E-3303-4174-9A45-0525805CFE57}" name="Customer Aquision"/>
    <tableColumn id="2" xr3:uid="{9CA473E9-7E16-4ABE-84B9-F70112E28702}" name=".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259329-8E2D-45C9-8C23-BAE770EBAE98}" name="Table3" displayName="Table3" ref="B8:C11" totalsRowShown="0">
  <autoFilter ref="B8:C11" xr:uid="{9DBD66AB-5543-48FF-AF15-4F64177D75BE}">
    <filterColumn colId="0" hiddenButton="1"/>
    <filterColumn colId="1" hiddenButton="1"/>
  </autoFilter>
  <tableColumns count="2">
    <tableColumn id="1" xr3:uid="{31FB1399-AA8C-4C7D-BDEF-43B99BA035F6}" name="Customer Retention "/>
    <tableColumn id="2" xr3:uid="{5B69A391-7FDF-4359-9055-F4774B92F9A2}" name=".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E1DC90-4660-4662-B7C2-1D9426BD20F2}" name="Table4" displayName="Table4" ref="B2:C5" totalsRowShown="0">
  <autoFilter ref="B2:C5" xr:uid="{55A8EA6D-D73A-47D0-8C4B-17F4DF57B185}">
    <filterColumn colId="0" hiddenButton="1"/>
    <filterColumn colId="1" hiddenButton="1"/>
  </autoFilter>
  <tableColumns count="2">
    <tableColumn id="1" xr3:uid="{F14200FB-98CC-4350-BBF6-56C9F7E02904}" name="Average Order Value"/>
    <tableColumn id="2" xr3:uid="{66B873FF-F404-4FFF-9C2A-2B055BE1172B}" name=".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763FFE-3AC7-4AA2-A86A-B47A79D06085}" name="Table5" displayName="Table5" ref="B8:C11" totalsRowShown="0">
  <autoFilter ref="B8:C11" xr:uid="{2F6FC8CF-FD66-46C2-8639-397BF60459CD}">
    <filterColumn colId="0" hiddenButton="1"/>
    <filterColumn colId="1" hiddenButton="1"/>
  </autoFilter>
  <tableColumns count="2">
    <tableColumn id="1" xr3:uid="{209A65D5-2EC1-46CE-B1D1-E17B3AF82A53}" name="Purchase Frequency"/>
    <tableColumn id="2" xr3:uid="{CD659FE6-690C-4C45-A9C8-E72672D6F820}" name=".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036D4D0-37E7-414C-BF7F-2F7BAA948DEF}" name="Table7" displayName="Table7" ref="B18:C21" totalsRowShown="0">
  <autoFilter ref="B18:C21" xr:uid="{A2AF48F0-8AF1-4D56-B00C-3444E0BDBC48}"/>
  <tableColumns count="2">
    <tableColumn id="1" xr3:uid="{4FA2BC6C-D0E9-495C-A491-3A9E112462BC}" name="Lifetime Customer Value "/>
    <tableColumn id="2" xr3:uid="{F31F4652-9211-4433-BD77-02101BD7127B}" name=".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72E3972-2229-46B7-913B-55A933555444}" name="Table610" displayName="Table610" ref="E2:F5" totalsRowShown="0">
  <autoFilter ref="E2:F5" xr:uid="{B9C42C8A-8642-4B3E-BD6C-226136607E5B}">
    <filterColumn colId="0" hiddenButton="1"/>
    <filterColumn colId="1" hiddenButton="1"/>
  </autoFilter>
  <tableColumns count="2">
    <tableColumn id="1" xr3:uid="{8BB9A5AB-8E15-47B1-A556-130D4CD26DA7}" name="Customer Value "/>
    <tableColumn id="2" xr3:uid="{44D7A0C3-1BDF-4573-8BF6-B721544B1457}" name=".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9B5D29-F910-4C20-B9A5-F68C7875374A}" name="Table712" displayName="Table712" ref="E8:F11" totalsRowShown="0">
  <autoFilter ref="E8:F11" xr:uid="{670F51CB-C03D-4761-ADA3-67C74008A9E9}">
    <filterColumn colId="0" hiddenButton="1"/>
    <filterColumn colId="1" hiddenButton="1"/>
  </autoFilter>
  <tableColumns count="2">
    <tableColumn id="1" xr3:uid="{0E5E944E-0700-4FB2-8633-006F9A5F6D42}" name="Lifetime Customer Value "/>
    <tableColumn id="2" xr3:uid="{CF3D2503-9085-4EF7-9F01-7075AF1C64D3}" name=".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er profitability analysis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Customer profitability analysis">
      <a:majorFont>
        <a:latin typeface="Sylfaen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7483-A41D-4A7D-9DE2-228564F7B683}">
  <sheetPr>
    <tabColor theme="5" tint="0.39997558519241921"/>
  </sheetPr>
  <dimension ref="B2:C11"/>
  <sheetViews>
    <sheetView workbookViewId="0">
      <selection activeCell="D13" sqref="D13"/>
    </sheetView>
  </sheetViews>
  <sheetFormatPr defaultRowHeight="15" x14ac:dyDescent="0.3"/>
  <cols>
    <col min="1" max="1" width="1" customWidth="1"/>
    <col min="2" max="2" width="35.85546875" bestFit="1" customWidth="1"/>
    <col min="3" max="3" width="10.28515625" customWidth="1"/>
  </cols>
  <sheetData>
    <row r="2" spans="2:3" x14ac:dyDescent="0.3">
      <c r="B2" t="s">
        <v>42</v>
      </c>
      <c r="C2" s="39" t="s">
        <v>44</v>
      </c>
    </row>
    <row r="3" spans="2:3" x14ac:dyDescent="0.3">
      <c r="B3" s="41" t="s">
        <v>37</v>
      </c>
      <c r="C3" s="42">
        <v>250</v>
      </c>
    </row>
    <row r="4" spans="2:3" x14ac:dyDescent="0.3">
      <c r="B4" s="37" t="s">
        <v>38</v>
      </c>
      <c r="C4" s="38">
        <v>2500</v>
      </c>
    </row>
    <row r="5" spans="2:3" x14ac:dyDescent="0.3">
      <c r="B5" t="s">
        <v>35</v>
      </c>
      <c r="C5" s="34">
        <f>C4/C3</f>
        <v>10</v>
      </c>
    </row>
    <row r="6" spans="2:3" x14ac:dyDescent="0.3">
      <c r="C6" s="33"/>
    </row>
    <row r="8" spans="2:3" x14ac:dyDescent="0.3">
      <c r="B8" t="s">
        <v>43</v>
      </c>
      <c r="C8" s="40" t="s">
        <v>44</v>
      </c>
    </row>
    <row r="9" spans="2:3" x14ac:dyDescent="0.3">
      <c r="B9" t="s">
        <v>39</v>
      </c>
      <c r="C9">
        <v>750</v>
      </c>
    </row>
    <row r="10" spans="2:3" x14ac:dyDescent="0.3">
      <c r="B10" s="37" t="s">
        <v>40</v>
      </c>
      <c r="C10" s="38">
        <v>1500</v>
      </c>
    </row>
    <row r="11" spans="2:3" x14ac:dyDescent="0.3">
      <c r="B11" t="s">
        <v>41</v>
      </c>
      <c r="C11" s="36">
        <f>C10/C9</f>
        <v>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0773-7D0C-48B3-8AAD-4C21B0BAB656}">
  <sheetPr>
    <tabColor theme="5" tint="-0.249977111117893"/>
  </sheetPr>
  <dimension ref="B2:F21"/>
  <sheetViews>
    <sheetView workbookViewId="0">
      <selection activeCell="H9" sqref="H9"/>
    </sheetView>
  </sheetViews>
  <sheetFormatPr defaultRowHeight="15" x14ac:dyDescent="0.3"/>
  <cols>
    <col min="2" max="2" width="27.5703125" customWidth="1"/>
    <col min="3" max="3" width="16.28515625" customWidth="1"/>
    <col min="5" max="5" width="29.28515625" customWidth="1"/>
    <col min="6" max="6" width="17.28515625" customWidth="1"/>
  </cols>
  <sheetData>
    <row r="2" spans="2:6" x14ac:dyDescent="0.3">
      <c r="B2" t="s">
        <v>30</v>
      </c>
      <c r="C2" s="43" t="s">
        <v>44</v>
      </c>
      <c r="E2" t="s">
        <v>48</v>
      </c>
      <c r="F2" s="43" t="s">
        <v>44</v>
      </c>
    </row>
    <row r="3" spans="2:6" x14ac:dyDescent="0.3">
      <c r="B3" t="s">
        <v>31</v>
      </c>
      <c r="C3" s="35">
        <v>2500000</v>
      </c>
      <c r="E3" t="s">
        <v>30</v>
      </c>
      <c r="F3" s="35">
        <v>1250</v>
      </c>
    </row>
    <row r="4" spans="2:6" x14ac:dyDescent="0.3">
      <c r="B4" t="s">
        <v>45</v>
      </c>
      <c r="C4">
        <v>2000</v>
      </c>
      <c r="E4" s="37" t="s">
        <v>32</v>
      </c>
      <c r="F4" s="37">
        <v>5</v>
      </c>
    </row>
    <row r="5" spans="2:6" x14ac:dyDescent="0.3">
      <c r="B5" s="44" t="s">
        <v>30</v>
      </c>
      <c r="C5" s="46">
        <f>C3/C4</f>
        <v>1250</v>
      </c>
      <c r="E5" s="47" t="s">
        <v>33</v>
      </c>
      <c r="F5" s="36">
        <f>F4*F3</f>
        <v>6250</v>
      </c>
    </row>
    <row r="6" spans="2:6" x14ac:dyDescent="0.3">
      <c r="B6" s="45"/>
    </row>
    <row r="7" spans="2:6" x14ac:dyDescent="0.3">
      <c r="B7" s="45"/>
    </row>
    <row r="8" spans="2:6" x14ac:dyDescent="0.3">
      <c r="B8" t="s">
        <v>32</v>
      </c>
      <c r="C8" s="43" t="s">
        <v>44</v>
      </c>
      <c r="E8" t="s">
        <v>34</v>
      </c>
      <c r="F8" s="43" t="s">
        <v>44</v>
      </c>
    </row>
    <row r="9" spans="2:6" x14ac:dyDescent="0.3">
      <c r="B9" t="s">
        <v>46</v>
      </c>
      <c r="C9">
        <v>2000</v>
      </c>
      <c r="E9" t="s">
        <v>48</v>
      </c>
      <c r="F9" s="35">
        <v>6250</v>
      </c>
    </row>
    <row r="10" spans="2:6" x14ac:dyDescent="0.3">
      <c r="B10" s="37" t="s">
        <v>47</v>
      </c>
      <c r="C10" s="37">
        <v>1250</v>
      </c>
      <c r="E10" s="37" t="s">
        <v>49</v>
      </c>
      <c r="F10" s="37">
        <v>10</v>
      </c>
    </row>
    <row r="11" spans="2:6" x14ac:dyDescent="0.3">
      <c r="B11" s="47" t="s">
        <v>32</v>
      </c>
      <c r="C11" s="47">
        <f>C9/C10</f>
        <v>1.6</v>
      </c>
      <c r="E11" s="47" t="s">
        <v>34</v>
      </c>
      <c r="F11" s="36">
        <f>F9*F10</f>
        <v>62500</v>
      </c>
    </row>
    <row r="18" spans="2:3" x14ac:dyDescent="0.3">
      <c r="B18" t="s">
        <v>34</v>
      </c>
      <c r="C18" s="43" t="s">
        <v>44</v>
      </c>
    </row>
    <row r="19" spans="2:3" x14ac:dyDescent="0.3">
      <c r="B19" t="s">
        <v>48</v>
      </c>
      <c r="C19" s="35">
        <v>6250</v>
      </c>
    </row>
    <row r="20" spans="2:3" x14ac:dyDescent="0.3">
      <c r="B20" s="37" t="s">
        <v>49</v>
      </c>
      <c r="C20" s="37">
        <v>10</v>
      </c>
    </row>
    <row r="21" spans="2:3" x14ac:dyDescent="0.3">
      <c r="B21" s="47" t="s">
        <v>34</v>
      </c>
      <c r="C21" s="36">
        <f>C19*C20</f>
        <v>62500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 tint="-0.499984740745262"/>
    <pageSetUpPr fitToPage="1"/>
  </sheetPr>
  <dimension ref="B1:F44"/>
  <sheetViews>
    <sheetView showGridLines="0" tabSelected="1" topLeftCell="A25" workbookViewId="0">
      <selection activeCell="B2" sqref="B2"/>
    </sheetView>
  </sheetViews>
  <sheetFormatPr defaultRowHeight="15" customHeight="1" x14ac:dyDescent="0.3"/>
  <cols>
    <col min="1" max="1" width="1.85546875" style="1" customWidth="1"/>
    <col min="2" max="2" width="58.140625" style="1" bestFit="1" customWidth="1"/>
    <col min="3" max="6" width="16.42578125" style="1" customWidth="1"/>
    <col min="7" max="16384" width="9.140625" style="1"/>
  </cols>
  <sheetData>
    <row r="1" spans="2:6" ht="9.9499999999999993" customHeight="1" x14ac:dyDescent="0.3"/>
    <row r="2" spans="2:6" ht="33" x14ac:dyDescent="0.3">
      <c r="B2" s="20"/>
      <c r="C2" s="20"/>
      <c r="D2" s="20"/>
      <c r="E2" s="20"/>
      <c r="F2" s="20"/>
    </row>
    <row r="3" spans="2:6" ht="27" x14ac:dyDescent="0.3">
      <c r="B3" s="21" t="s">
        <v>36</v>
      </c>
      <c r="C3" s="21"/>
      <c r="D3" s="21"/>
      <c r="E3" s="21"/>
      <c r="F3" s="21"/>
    </row>
    <row r="4" spans="2:6" ht="19.5" x14ac:dyDescent="0.3">
      <c r="B4" s="29"/>
      <c r="C4" s="10"/>
      <c r="D4" s="10"/>
      <c r="E4" s="10"/>
      <c r="F4" s="10"/>
    </row>
    <row r="5" spans="2:6" ht="9" customHeight="1" x14ac:dyDescent="0.3">
      <c r="B5" s="5"/>
      <c r="C5" s="3"/>
      <c r="D5" s="4"/>
      <c r="E5" s="2"/>
      <c r="F5" s="2"/>
    </row>
    <row r="6" spans="2:6" ht="19.5" x14ac:dyDescent="0.35">
      <c r="B6" s="11" t="s">
        <v>0</v>
      </c>
      <c r="C6" s="6"/>
      <c r="D6" s="2"/>
      <c r="E6" s="2"/>
      <c r="F6" s="2"/>
    </row>
    <row r="7" spans="2:6" s="8" customFormat="1" ht="18" customHeight="1" x14ac:dyDescent="0.3">
      <c r="B7" s="14"/>
      <c r="C7" s="18" t="s">
        <v>18</v>
      </c>
      <c r="D7" s="18" t="s">
        <v>19</v>
      </c>
      <c r="E7" s="18" t="s">
        <v>20</v>
      </c>
      <c r="F7" s="16" t="s">
        <v>1</v>
      </c>
    </row>
    <row r="8" spans="2:6" ht="15" customHeight="1" x14ac:dyDescent="0.3">
      <c r="B8" s="24" t="s">
        <v>2</v>
      </c>
      <c r="C8" s="24"/>
      <c r="D8" s="24"/>
      <c r="E8" s="24"/>
      <c r="F8" s="25"/>
    </row>
    <row r="9" spans="2:6" ht="15" customHeight="1" x14ac:dyDescent="0.3">
      <c r="B9" s="22" t="s">
        <v>21</v>
      </c>
      <c r="C9" s="27">
        <v>1000</v>
      </c>
      <c r="D9" s="27">
        <v>193</v>
      </c>
      <c r="E9" s="27">
        <v>600</v>
      </c>
      <c r="F9" s="30">
        <f>SUM(C9:E9)</f>
        <v>1793</v>
      </c>
    </row>
    <row r="10" spans="2:6" ht="15" customHeight="1" x14ac:dyDescent="0.3">
      <c r="B10" s="22" t="s">
        <v>22</v>
      </c>
      <c r="C10" s="27">
        <v>50</v>
      </c>
      <c r="D10" s="27">
        <v>75</v>
      </c>
      <c r="E10" s="27">
        <v>20</v>
      </c>
      <c r="F10" s="30">
        <f>SUM(C10:E10)</f>
        <v>145</v>
      </c>
    </row>
    <row r="11" spans="2:6" ht="15" customHeight="1" x14ac:dyDescent="0.3">
      <c r="B11" s="22" t="s">
        <v>23</v>
      </c>
      <c r="C11" s="27">
        <v>-1</v>
      </c>
      <c r="D11" s="27">
        <v>-2</v>
      </c>
      <c r="E11" s="27">
        <v>-2</v>
      </c>
      <c r="F11" s="30">
        <f>SUM(C11:E11)</f>
        <v>-5</v>
      </c>
    </row>
    <row r="12" spans="2:6" ht="15" customHeight="1" x14ac:dyDescent="0.3">
      <c r="B12" s="22" t="s">
        <v>3</v>
      </c>
      <c r="C12" s="30">
        <f>SUM(C9:C11)</f>
        <v>1049</v>
      </c>
      <c r="D12" s="30">
        <f>SUM(D9:D11)</f>
        <v>266</v>
      </c>
      <c r="E12" s="30">
        <f>SUM(E9:E11)</f>
        <v>618</v>
      </c>
      <c r="F12" s="30">
        <f>SUM(F9:F11)</f>
        <v>1933</v>
      </c>
    </row>
    <row r="13" spans="2:6" ht="9" customHeight="1" x14ac:dyDescent="0.3">
      <c r="B13" s="15"/>
      <c r="C13" s="18"/>
      <c r="D13" s="18"/>
      <c r="E13" s="18"/>
      <c r="F13" s="18"/>
    </row>
    <row r="14" spans="2:6" ht="15" customHeight="1" x14ac:dyDescent="0.3">
      <c r="B14" s="24" t="s">
        <v>4</v>
      </c>
      <c r="C14" s="24"/>
      <c r="D14" s="24"/>
      <c r="E14" s="24"/>
      <c r="F14" s="25"/>
    </row>
    <row r="15" spans="2:6" ht="15" customHeight="1" x14ac:dyDescent="0.3">
      <c r="B15" s="22" t="s">
        <v>24</v>
      </c>
      <c r="C15" s="26">
        <v>750000</v>
      </c>
      <c r="D15" s="26">
        <v>650000</v>
      </c>
      <c r="E15" s="26">
        <v>1500000</v>
      </c>
      <c r="F15" s="32">
        <f>SUM(C15:E15)</f>
        <v>2900000</v>
      </c>
    </row>
    <row r="16" spans="2:6" ht="15" customHeight="1" x14ac:dyDescent="0.3">
      <c r="B16" s="22" t="s">
        <v>5</v>
      </c>
      <c r="C16" s="31">
        <f>+C15/$F$15</f>
        <v>0.25862068965517243</v>
      </c>
      <c r="D16" s="31">
        <f>+D15/$F$15</f>
        <v>0.22413793103448276</v>
      </c>
      <c r="E16" s="31">
        <f>+E15/$F$15</f>
        <v>0.51724137931034486</v>
      </c>
      <c r="F16" s="31">
        <f>SUM(C16:E16)</f>
        <v>1</v>
      </c>
    </row>
    <row r="17" spans="2:6" ht="9" customHeight="1" x14ac:dyDescent="0.3">
      <c r="B17" s="17"/>
      <c r="C17" s="16"/>
      <c r="D17" s="16"/>
      <c r="E17" s="16"/>
      <c r="F17" s="16"/>
    </row>
    <row r="18" spans="2:6" ht="15" customHeight="1" x14ac:dyDescent="0.3">
      <c r="B18" s="24" t="s">
        <v>6</v>
      </c>
      <c r="C18" s="24"/>
      <c r="D18" s="24"/>
      <c r="E18" s="24"/>
      <c r="F18" s="25"/>
    </row>
    <row r="19" spans="2:6" ht="15" customHeight="1" x14ac:dyDescent="0.3">
      <c r="B19" s="22" t="s">
        <v>25</v>
      </c>
      <c r="C19" s="26">
        <v>250000</v>
      </c>
      <c r="D19" s="26">
        <v>450000</v>
      </c>
      <c r="E19" s="26">
        <v>1000000</v>
      </c>
      <c r="F19" s="32">
        <f>SUM(C19:E19)</f>
        <v>1700000</v>
      </c>
    </row>
    <row r="20" spans="2:6" ht="15" customHeight="1" x14ac:dyDescent="0.3">
      <c r="B20" s="22" t="s">
        <v>26</v>
      </c>
      <c r="C20" s="26">
        <v>50000</v>
      </c>
      <c r="D20" s="26">
        <v>20000</v>
      </c>
      <c r="E20" s="26">
        <v>50000</v>
      </c>
      <c r="F20" s="32">
        <f>SUM(C20:E20)</f>
        <v>120000</v>
      </c>
    </row>
    <row r="21" spans="2:6" ht="15" customHeight="1" x14ac:dyDescent="0.3">
      <c r="B21" s="23" t="s">
        <v>7</v>
      </c>
      <c r="C21" s="32">
        <f>SUM(C19:C20)</f>
        <v>300000</v>
      </c>
      <c r="D21" s="32">
        <f>SUM(D19:D20)</f>
        <v>470000</v>
      </c>
      <c r="E21" s="32">
        <f>SUM(E19:E20)</f>
        <v>1050000</v>
      </c>
      <c r="F21" s="32">
        <f>SUM(F19:F20)</f>
        <v>1820000</v>
      </c>
    </row>
    <row r="22" spans="2:6" ht="15" customHeight="1" x14ac:dyDescent="0.3">
      <c r="B22" s="23" t="s">
        <v>8</v>
      </c>
      <c r="C22" s="32">
        <f>+C15-C21</f>
        <v>450000</v>
      </c>
      <c r="D22" s="32">
        <f>+D15-D21</f>
        <v>180000</v>
      </c>
      <c r="E22" s="32">
        <f>+E15-E21</f>
        <v>450000</v>
      </c>
      <c r="F22" s="32">
        <f>+F15-F21</f>
        <v>1080000</v>
      </c>
    </row>
    <row r="23" spans="2:6" ht="15" customHeight="1" x14ac:dyDescent="0.3">
      <c r="B23" s="23" t="s">
        <v>5</v>
      </c>
      <c r="C23" s="31">
        <f>MAX(0, MIN(1,C22/$F$22))</f>
        <v>0.41666666666666669</v>
      </c>
      <c r="D23" s="31">
        <f>MAX(0, MIN(1,D22/$F$22))</f>
        <v>0.16666666666666666</v>
      </c>
      <c r="E23" s="31">
        <f>MAX(0, MIN(1,E22/$F$22))</f>
        <v>0.41666666666666669</v>
      </c>
      <c r="F23" s="31">
        <f>SUM(C23:E23)</f>
        <v>1</v>
      </c>
    </row>
    <row r="24" spans="2:6" ht="9" customHeight="1" x14ac:dyDescent="0.3">
      <c r="B24" s="19"/>
      <c r="C24" s="19"/>
      <c r="D24" s="19"/>
      <c r="E24" s="19"/>
      <c r="F24" s="16"/>
    </row>
    <row r="25" spans="2:6" ht="15" customHeight="1" x14ac:dyDescent="0.3">
      <c r="B25" s="24" t="s">
        <v>9</v>
      </c>
      <c r="C25" s="24"/>
      <c r="D25" s="24"/>
      <c r="E25" s="24"/>
      <c r="F25" s="25"/>
    </row>
    <row r="26" spans="2:6" ht="15" customHeight="1" x14ac:dyDescent="0.3">
      <c r="B26" s="22" t="s">
        <v>29</v>
      </c>
      <c r="C26" s="26">
        <v>0</v>
      </c>
      <c r="D26" s="26">
        <v>0</v>
      </c>
      <c r="E26" s="26">
        <v>0.01</v>
      </c>
      <c r="F26" s="32">
        <f>SUM(C26:E26)</f>
        <v>0.01</v>
      </c>
    </row>
    <row r="27" spans="2:6" ht="15" customHeight="1" x14ac:dyDescent="0.3">
      <c r="B27" s="22" t="s">
        <v>27</v>
      </c>
      <c r="C27" s="26">
        <v>20000</v>
      </c>
      <c r="D27" s="26">
        <v>15000</v>
      </c>
      <c r="E27" s="26">
        <v>40000</v>
      </c>
      <c r="F27" s="32">
        <f>SUM(C27:E27)</f>
        <v>75000</v>
      </c>
    </row>
    <row r="28" spans="2:6" ht="15" customHeight="1" x14ac:dyDescent="0.3">
      <c r="B28" s="22" t="s">
        <v>28</v>
      </c>
      <c r="C28" s="26">
        <v>0</v>
      </c>
      <c r="D28" s="26">
        <v>0</v>
      </c>
      <c r="E28" s="26">
        <v>0</v>
      </c>
      <c r="F28" s="32">
        <f>SUM(C28:E28)</f>
        <v>0</v>
      </c>
    </row>
    <row r="29" spans="2:6" ht="15" customHeight="1" x14ac:dyDescent="0.3">
      <c r="B29" s="23" t="s">
        <v>10</v>
      </c>
      <c r="C29" s="32">
        <f>SUM(C26:C28)</f>
        <v>20000</v>
      </c>
      <c r="D29" s="32">
        <f>SUM(D26:D28)</f>
        <v>15000</v>
      </c>
      <c r="E29" s="32">
        <f>SUM(E26:E28)</f>
        <v>40000.01</v>
      </c>
      <c r="F29" s="32">
        <f>SUM(F26:F28)</f>
        <v>75000.009999999995</v>
      </c>
    </row>
    <row r="30" spans="2:6" ht="15" customHeight="1" x14ac:dyDescent="0.3">
      <c r="B30" s="23" t="s">
        <v>11</v>
      </c>
      <c r="C30" s="32">
        <f>+C22-C29</f>
        <v>430000</v>
      </c>
      <c r="D30" s="32">
        <f>+D22-D29</f>
        <v>165000</v>
      </c>
      <c r="E30" s="32">
        <f>+E22-E29</f>
        <v>409999.99</v>
      </c>
      <c r="F30" s="32">
        <f>SUM(C30:E30)</f>
        <v>1004999.99</v>
      </c>
    </row>
    <row r="31" spans="2:6" ht="15" customHeight="1" x14ac:dyDescent="0.3">
      <c r="B31" s="23" t="s">
        <v>5</v>
      </c>
      <c r="C31" s="31">
        <f>MAX(0,MIN(1, C30/$F$30))</f>
        <v>0.42786070077473337</v>
      </c>
      <c r="D31" s="31">
        <f>MAX(0,MIN(1, D30/$F$30))</f>
        <v>0.1641791061112349</v>
      </c>
      <c r="E31" s="31">
        <f>MAX(0,MIN(1, E30/$F$30))</f>
        <v>0.40796019311403176</v>
      </c>
      <c r="F31" s="31">
        <f>SUM(C31:E31)</f>
        <v>1</v>
      </c>
    </row>
    <row r="32" spans="2:6" ht="9" customHeight="1" x14ac:dyDescent="0.3">
      <c r="B32" s="17"/>
      <c r="C32" s="16"/>
      <c r="D32" s="16"/>
      <c r="E32" s="16"/>
      <c r="F32" s="16"/>
    </row>
    <row r="33" spans="2:6" s="8" customFormat="1" ht="15" customHeight="1" x14ac:dyDescent="0.3">
      <c r="B33" s="24" t="s">
        <v>12</v>
      </c>
      <c r="C33" s="28" t="str">
        <f>+C7</f>
        <v>Service</v>
      </c>
      <c r="D33" s="28" t="str">
        <f>+D7</f>
        <v>Parts</v>
      </c>
      <c r="E33" s="28" t="str">
        <f>+E7</f>
        <v>Wholegoods</v>
      </c>
      <c r="F33" s="28" t="s">
        <v>17</v>
      </c>
    </row>
    <row r="34" spans="2:6" ht="15" customHeight="1" x14ac:dyDescent="0.3">
      <c r="B34" s="22" t="s">
        <v>13</v>
      </c>
      <c r="C34" s="32">
        <f>+C26/C10</f>
        <v>0</v>
      </c>
      <c r="D34" s="32">
        <f>+D26/D10</f>
        <v>0</v>
      </c>
      <c r="E34" s="32">
        <f>+E26/E10</f>
        <v>5.0000000000000001E-4</v>
      </c>
      <c r="F34" s="26"/>
    </row>
    <row r="35" spans="2:6" ht="15" customHeight="1" x14ac:dyDescent="0.3">
      <c r="B35" s="22" t="s">
        <v>14</v>
      </c>
      <c r="C35" s="32">
        <f>-C28/C11</f>
        <v>0</v>
      </c>
      <c r="D35" s="32">
        <f>-D28/D11</f>
        <v>0</v>
      </c>
      <c r="E35" s="32">
        <f>-E28/E11</f>
        <v>0</v>
      </c>
      <c r="F35" s="26"/>
    </row>
    <row r="36" spans="2:6" ht="15" customHeight="1" x14ac:dyDescent="0.3">
      <c r="B36" s="22" t="s">
        <v>15</v>
      </c>
      <c r="C36" s="32">
        <f>+C27/C12</f>
        <v>19.065776930409914</v>
      </c>
      <c r="D36" s="32">
        <f>+D27/D12</f>
        <v>56.390977443609025</v>
      </c>
      <c r="E36" s="32">
        <f>+E27/E12</f>
        <v>64.724919093851128</v>
      </c>
      <c r="F36" s="26"/>
    </row>
    <row r="37" spans="2:6" ht="15" customHeight="1" x14ac:dyDescent="0.3">
      <c r="B37" s="22" t="s">
        <v>16</v>
      </c>
      <c r="C37" s="32">
        <f>+C30/C12</f>
        <v>409.91420400381315</v>
      </c>
      <c r="D37" s="32">
        <f>+D30/D12</f>
        <v>620.30075187969919</v>
      </c>
      <c r="E37" s="32">
        <f>+E30/E12</f>
        <v>663.43040453074434</v>
      </c>
      <c r="F37" s="26"/>
    </row>
    <row r="38" spans="2:6" ht="15" customHeight="1" x14ac:dyDescent="0.3">
      <c r="B38" s="12"/>
      <c r="C38" s="13"/>
      <c r="D38" s="7"/>
      <c r="E38" s="7"/>
      <c r="F38" s="7"/>
    </row>
    <row r="39" spans="2:6" ht="15" customHeight="1" x14ac:dyDescent="0.35">
      <c r="B39" s="2"/>
      <c r="C39" s="9"/>
      <c r="D39" s="2"/>
      <c r="E39" s="2"/>
      <c r="F39" s="2"/>
    </row>
    <row r="40" spans="2:6" ht="15" customHeight="1" x14ac:dyDescent="0.35">
      <c r="B40" s="2"/>
      <c r="C40" s="9"/>
      <c r="D40" s="2"/>
      <c r="E40" s="2"/>
      <c r="F40" s="2"/>
    </row>
    <row r="41" spans="2:6" ht="15" customHeight="1" x14ac:dyDescent="0.35">
      <c r="B41" s="2"/>
      <c r="C41" s="9"/>
      <c r="D41" s="2"/>
      <c r="E41" s="2"/>
      <c r="F41" s="2"/>
    </row>
    <row r="42" spans="2:6" ht="15" customHeight="1" x14ac:dyDescent="0.3">
      <c r="B42" s="2"/>
      <c r="C42" s="2"/>
      <c r="D42" s="2"/>
      <c r="E42" s="2"/>
      <c r="F42" s="2"/>
    </row>
    <row r="43" spans="2:6" ht="15" customHeight="1" x14ac:dyDescent="0.35">
      <c r="B43" s="2"/>
      <c r="C43" s="9"/>
      <c r="D43" s="2"/>
      <c r="E43" s="2"/>
      <c r="F43" s="2"/>
    </row>
    <row r="44" spans="2:6" ht="15" customHeight="1" x14ac:dyDescent="0.35">
      <c r="B44" s="2"/>
      <c r="C44" s="9"/>
      <c r="D44" s="2"/>
      <c r="E44" s="2"/>
      <c r="F44" s="2"/>
    </row>
  </sheetData>
  <printOptions horizontalCentered="1" verticalCentered="1"/>
  <pageMargins left="0.4" right="0.4" top="0.4" bottom="0.4" header="0.3" footer="0.3"/>
  <pageSetup scale="88" orientation="portrait" r:id="rId1"/>
  <ignoredErrors>
    <ignoredError sqref="F29" formula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xr2:uid="{00000000-0003-0000-0000-000000000000}">
          <x14:colorSeries theme="6" tint="-0.249977111117893"/>
          <x14:colorNegative theme="7"/>
          <x14:colorAxis rgb="FF000000"/>
          <x14:colorMarkers theme="7" tint="-0.249977111117893"/>
          <x14:colorFirst theme="7" tint="-0.249977111117893"/>
          <x14:colorLast theme="7" tint="-0.249977111117893"/>
          <x14:colorHigh theme="7" tint="-0.249977111117893"/>
          <x14:colorLow theme="7" tint="-0.249977111117893"/>
          <x14:sparklines>
            <x14:sparkline>
              <xm:f>'Customer Profitability'!C34:E34</xm:f>
              <xm:sqref>F34</xm:sqref>
            </x14:sparkline>
            <x14:sparkline>
              <xm:f>'Customer Profitability'!C35:E35</xm:f>
              <xm:sqref>F35</xm:sqref>
            </x14:sparkline>
            <x14:sparkline>
              <xm:f>'Customer Profitability'!C36:E36</xm:f>
              <xm:sqref>F36</xm:sqref>
            </x14:sparkline>
            <x14:sparkline>
              <xm:f>'Customer Profitability'!C37:E37</xm:f>
              <xm:sqref>F37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E5E6A95-D34C-43FD-BDF6-8B0FFFC29A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Aquision Cost</vt:lpstr>
      <vt:lpstr>Customer Lifetime Value</vt:lpstr>
      <vt:lpstr>Customer Profitability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 Hey</dc:creator>
  <cp:keywords/>
  <cp:lastModifiedBy>Sara Hey</cp:lastModifiedBy>
  <dcterms:created xsi:type="dcterms:W3CDTF">2018-01-26T20:37:36Z</dcterms:created>
  <dcterms:modified xsi:type="dcterms:W3CDTF">2018-02-01T21:29:16Z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TC040354759991</vt:lpwstr>
  </property>
</Properties>
</file>